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LAB_258\PRÁCTICAS DE EXCEL\"/>
    </mc:Choice>
  </mc:AlternateContent>
  <bookViews>
    <workbookView xWindow="120" yWindow="135" windowWidth="13995" windowHeight="1017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C36" i="1" l="1"/>
  <c r="J8" i="1"/>
  <c r="J10" i="1"/>
  <c r="J12" i="1"/>
  <c r="J14" i="1"/>
  <c r="J16" i="1"/>
  <c r="J18" i="1"/>
  <c r="I15" i="1"/>
  <c r="I17" i="1"/>
  <c r="H8" i="1"/>
  <c r="H10" i="1"/>
  <c r="H12" i="1"/>
  <c r="H14" i="1"/>
  <c r="H16" i="1"/>
  <c r="H18" i="1"/>
  <c r="G7" i="1"/>
  <c r="J7" i="1" s="1"/>
  <c r="G8" i="1"/>
  <c r="G9" i="1"/>
  <c r="J9" i="1" s="1"/>
  <c r="G10" i="1"/>
  <c r="G11" i="1"/>
  <c r="J11" i="1" s="1"/>
  <c r="G12" i="1"/>
  <c r="G13" i="1"/>
  <c r="J13" i="1" s="1"/>
  <c r="G14" i="1"/>
  <c r="G15" i="1"/>
  <c r="J15" i="1" s="1"/>
  <c r="G16" i="1"/>
  <c r="G17" i="1"/>
  <c r="J17" i="1" s="1"/>
  <c r="G18" i="1"/>
  <c r="G6" i="1"/>
  <c r="C37" i="1" s="1"/>
  <c r="H6" i="1" l="1"/>
  <c r="H17" i="1"/>
  <c r="H15" i="1"/>
  <c r="H13" i="1"/>
  <c r="H11" i="1"/>
  <c r="H9" i="1"/>
  <c r="H7" i="1"/>
  <c r="I14" i="1"/>
  <c r="J6" i="1"/>
  <c r="B19" i="1" l="1"/>
  <c r="A19" i="1"/>
  <c r="I18" i="1" s="1"/>
  <c r="C35" i="1"/>
  <c r="C34" i="1"/>
  <c r="C33" i="1"/>
  <c r="F7" i="1"/>
  <c r="I7" i="1" s="1"/>
  <c r="F8" i="1"/>
  <c r="I8" i="1" s="1"/>
  <c r="F9" i="1"/>
  <c r="I9" i="1" s="1"/>
  <c r="F10" i="1"/>
  <c r="I10" i="1" s="1"/>
  <c r="F11" i="1"/>
  <c r="I11" i="1" s="1"/>
  <c r="F12" i="1"/>
  <c r="I12" i="1" s="1"/>
  <c r="F13" i="1"/>
  <c r="I13" i="1" s="1"/>
  <c r="F14" i="1"/>
  <c r="F15" i="1"/>
  <c r="F16" i="1"/>
  <c r="I16" i="1" s="1"/>
  <c r="F17" i="1"/>
  <c r="F18" i="1"/>
  <c r="F6" i="1"/>
  <c r="I6" i="1" s="1"/>
</calcChain>
</file>

<file path=xl/sharedStrings.xml><?xml version="1.0" encoding="utf-8"?>
<sst xmlns="http://schemas.openxmlformats.org/spreadsheetml/2006/main" count="43" uniqueCount="42">
  <si>
    <t xml:space="preserve"> Artículo          </t>
  </si>
  <si>
    <t>Unidades Vendidas</t>
  </si>
  <si>
    <t>HELADERA CON FREZEER</t>
  </si>
  <si>
    <t>CAVAS</t>
  </si>
  <si>
    <t>LAVA VAJILLAS</t>
  </si>
  <si>
    <t>Precio Venta Unitario</t>
  </si>
  <si>
    <t>Ultima Fch.Venta</t>
  </si>
  <si>
    <t>Fecha Fabricación:</t>
  </si>
  <si>
    <t>Días en depósito</t>
  </si>
  <si>
    <t>1)</t>
  </si>
  <si>
    <t>Alerta stock alto</t>
  </si>
  <si>
    <t xml:space="preserve">HELADERA NO FROST </t>
  </si>
  <si>
    <t>FREZEER</t>
  </si>
  <si>
    <t>SECARROPA</t>
  </si>
  <si>
    <t>AIRE ACONDICIONADO</t>
  </si>
  <si>
    <t>VENTILADOR PIE</t>
  </si>
  <si>
    <t>ANAFE</t>
  </si>
  <si>
    <t xml:space="preserve">COCINA </t>
  </si>
  <si>
    <t>MICROONDAS</t>
  </si>
  <si>
    <t>LAVARROPAS 7KG</t>
  </si>
  <si>
    <t>LAVARROPAS 11 KG</t>
  </si>
  <si>
    <t>Precio con IVA</t>
  </si>
  <si>
    <t>IVA:</t>
  </si>
  <si>
    <t>Dar formato con formato condicional: fuente azul con relleno verde si los dias en deposito son menores a 50 y con fuente roja si el articulo es ANAFE.</t>
  </si>
  <si>
    <t>TP´S Excel</t>
  </si>
  <si>
    <t>1) Calcular los totales y el precio de los artículos con el porcentaje de IVA incluido.</t>
  </si>
  <si>
    <t>2) Muestre el mayor precio, el menor precio y el promedio de unidades vendidas.</t>
  </si>
  <si>
    <t>Mayor Precio:</t>
  </si>
  <si>
    <t>Menor Precio:</t>
  </si>
  <si>
    <t>Promedio Unidades Vendidas:</t>
  </si>
  <si>
    <t>4) Calcular los dias en deposito usando la formula sifecha(), tener en cuenta la fch. De fabricacion y la de ultima unidad vendida.</t>
  </si>
  <si>
    <t>Suma unidades vendidas precio &gt;1000:</t>
  </si>
  <si>
    <t>Cant. De Art. &lt;30 dias deposito:</t>
  </si>
  <si>
    <t>Codigo</t>
  </si>
  <si>
    <t>Alerta stock bajo</t>
  </si>
  <si>
    <t xml:space="preserve">5) Alertar con el mensaje "Revisar Stock bajo" cuando los días en depósito sean menores a 30. </t>
  </si>
  <si>
    <t>6) Alertar con el mensaje "Revisar Stock alto" cuando el codigo del articulo es mayor a 300 y la cantidad de dias en deposito es mayor a 90. En caso contrario mostrar el 5% del precio con IVA.</t>
  </si>
  <si>
    <t>3) Calcular usando formula provista por excel la cantidad de articulos distintos que están a la venta. Indique cuantos articulos no tienen codigo.</t>
  </si>
  <si>
    <t>Stock Ideal</t>
  </si>
  <si>
    <t>8) Calcular la cantidad de unidades vendidas de los productos cuyo precio unitario supere los $1000.</t>
  </si>
  <si>
    <t xml:space="preserve">9) Realizar un grafico de barras que muestre la unidades vendidas por articulo en donde en cada barra se muestre el valor graficado </t>
  </si>
  <si>
    <t>7) Si los días en son mayores a 30 y menores de 100, escribir el texto "Ideal", sino el texto "Ver Alertas"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</si>
</sst>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\ #,##0.00"/>
  </numFmts>
  <fonts count="2" x14ac:knownFonts="1">
    <font>
      <sz val="10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2" fontId="0" fillId="0" borderId="0" xfId="0" applyNumberFormat="1"/>
    <xf numFmtId="1" fontId="0" fillId="0" borderId="1" xfId="0" applyNumberFormat="1" applyBorder="1"/>
    <xf numFmtId="14" fontId="0" fillId="0" borderId="1" xfId="0" applyNumberFormat="1" applyBorder="1" applyAlignment="1">
      <alignment horizontal="right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 applyProtection="1">
      <alignment horizontal="right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0" fontId="0" fillId="3" borderId="0" xfId="0" applyFill="1"/>
    <xf numFmtId="0" fontId="0" fillId="0" borderId="0" xfId="0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1" xfId="0" applyNumberFormat="1" applyFont="1" applyBorder="1" applyAlignment="1">
      <alignment horizontal="center"/>
    </xf>
    <xf numFmtId="9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3" borderId="2" xfId="0" applyFont="1" applyFill="1" applyBorder="1" applyAlignment="1">
      <alignment horizontal="center"/>
    </xf>
  </cellXfs>
  <cellStyles count="1">
    <cellStyle name="Normal" xfId="0" builtinId="0"/>
  </cellStyles>
  <dxfs count="4">
    <dxf>
      <font>
        <color rgb="FF0070C0"/>
      </font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-0.24994659260841701"/>
        </patternFill>
      </fill>
    </dxf>
    <dxf>
      <font>
        <color rgb="FF0070C0"/>
      </font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66272965879264"/>
          <c:y val="0.19486111111111112"/>
          <c:w val="0.79760870516185478"/>
          <c:h val="0.4379946777486147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Hoja1!$B$6:$B$18</c:f>
              <c:strCache>
                <c:ptCount val="13"/>
                <c:pt idx="0">
                  <c:v>HELADERA CON FREZEER</c:v>
                </c:pt>
                <c:pt idx="1">
                  <c:v>CAVAS</c:v>
                </c:pt>
                <c:pt idx="2">
                  <c:v>HELADERA NO FROST </c:v>
                </c:pt>
                <c:pt idx="3">
                  <c:v>FREZEER</c:v>
                </c:pt>
                <c:pt idx="4">
                  <c:v>SECARROPA</c:v>
                </c:pt>
                <c:pt idx="5">
                  <c:v>COCINA </c:v>
                </c:pt>
                <c:pt idx="6">
                  <c:v>ANAFE</c:v>
                </c:pt>
                <c:pt idx="7">
                  <c:v>MICROONDAS</c:v>
                </c:pt>
                <c:pt idx="8">
                  <c:v>AIRE ACONDICIONADO</c:v>
                </c:pt>
                <c:pt idx="9">
                  <c:v>VENTILADOR PIE</c:v>
                </c:pt>
                <c:pt idx="10">
                  <c:v>LAVA VAJILLAS</c:v>
                </c:pt>
                <c:pt idx="11">
                  <c:v>LAVARROPAS 7KG</c:v>
                </c:pt>
                <c:pt idx="12">
                  <c:v>LAVARROPAS 11 KG</c:v>
                </c:pt>
              </c:strCache>
            </c:strRef>
          </c:cat>
          <c:val>
            <c:numRef>
              <c:f>Hoja1!$C$6:$C$18</c:f>
              <c:numCache>
                <c:formatCode>0</c:formatCode>
                <c:ptCount val="13"/>
                <c:pt idx="0">
                  <c:v>2588</c:v>
                </c:pt>
                <c:pt idx="1">
                  <c:v>1258</c:v>
                </c:pt>
                <c:pt idx="2">
                  <c:v>1464</c:v>
                </c:pt>
                <c:pt idx="3">
                  <c:v>1478</c:v>
                </c:pt>
                <c:pt idx="4">
                  <c:v>5556</c:v>
                </c:pt>
                <c:pt idx="5">
                  <c:v>3654</c:v>
                </c:pt>
                <c:pt idx="6">
                  <c:v>5647</c:v>
                </c:pt>
                <c:pt idx="7">
                  <c:v>4516</c:v>
                </c:pt>
                <c:pt idx="8">
                  <c:v>2147</c:v>
                </c:pt>
                <c:pt idx="9">
                  <c:v>6589</c:v>
                </c:pt>
                <c:pt idx="10">
                  <c:v>2874</c:v>
                </c:pt>
                <c:pt idx="11">
                  <c:v>1050</c:v>
                </c:pt>
                <c:pt idx="12">
                  <c:v>5530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35-4406-8F28-0F93F36F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2245872"/>
        <c:axId val="1522244624"/>
      </c:barChart>
      <c:catAx>
        <c:axId val="152224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522244624"/>
        <c:crosses val="autoZero"/>
        <c:auto val="1"/>
        <c:lblAlgn val="ctr"/>
        <c:lblOffset val="100"/>
        <c:noMultiLvlLbl val="0"/>
      </c:catAx>
      <c:valAx>
        <c:axId val="152224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522245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38</xdr:row>
      <xdr:rowOff>9525</xdr:rowOff>
    </xdr:from>
    <xdr:to>
      <xdr:col>5</xdr:col>
      <xdr:colOff>1228725</xdr:colOff>
      <xdr:row>56</xdr:row>
      <xdr:rowOff>9525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G29" sqref="G29"/>
    </sheetView>
  </sheetViews>
  <sheetFormatPr baseColWidth="10" defaultRowHeight="12.75" x14ac:dyDescent="0.2"/>
  <cols>
    <col min="1" max="1" width="12.28515625" bestFit="1" customWidth="1"/>
    <col min="2" max="2" width="33.5703125" bestFit="1" customWidth="1"/>
    <col min="3" max="3" width="17.140625" bestFit="1" customWidth="1"/>
    <col min="4" max="4" width="18.7109375" bestFit="1" customWidth="1"/>
    <col min="5" max="6" width="18.7109375" customWidth="1"/>
    <col min="7" max="7" width="17.42578125" bestFit="1" customWidth="1"/>
    <col min="8" max="8" width="18.5703125" customWidth="1"/>
    <col min="9" max="9" width="17" customWidth="1"/>
    <col min="10" max="10" width="16.5703125" customWidth="1"/>
  </cols>
  <sheetData>
    <row r="1" spans="1:10" x14ac:dyDescent="0.2">
      <c r="B1" s="6" t="s">
        <v>24</v>
      </c>
    </row>
    <row r="2" spans="1:10" x14ac:dyDescent="0.2">
      <c r="D2" s="11" t="s">
        <v>22</v>
      </c>
      <c r="E2" s="15">
        <v>0.21</v>
      </c>
      <c r="F2" s="15"/>
      <c r="H2" s="11" t="s">
        <v>7</v>
      </c>
      <c r="I2" s="16">
        <v>41435</v>
      </c>
    </row>
    <row r="4" spans="1:10" x14ac:dyDescent="0.2">
      <c r="A4" s="23" t="s">
        <v>33</v>
      </c>
      <c r="B4" s="23" t="s">
        <v>0</v>
      </c>
      <c r="C4" s="23" t="s">
        <v>1</v>
      </c>
      <c r="D4" s="23" t="s">
        <v>5</v>
      </c>
      <c r="E4" s="23" t="s">
        <v>6</v>
      </c>
      <c r="F4" s="19"/>
      <c r="G4" s="23" t="s">
        <v>8</v>
      </c>
      <c r="H4" s="23" t="s">
        <v>34</v>
      </c>
      <c r="I4" s="23" t="s">
        <v>10</v>
      </c>
      <c r="J4" s="27" t="s">
        <v>38</v>
      </c>
    </row>
    <row r="5" spans="1:10" x14ac:dyDescent="0.2">
      <c r="A5" s="24"/>
      <c r="B5" s="24"/>
      <c r="C5" s="24"/>
      <c r="D5" s="24"/>
      <c r="E5" s="24"/>
      <c r="F5" s="20" t="s">
        <v>21</v>
      </c>
      <c r="G5" s="24"/>
      <c r="H5" s="24"/>
      <c r="I5" s="24"/>
      <c r="J5" s="24"/>
    </row>
    <row r="6" spans="1:10" x14ac:dyDescent="0.2">
      <c r="A6" s="1">
        <v>111</v>
      </c>
      <c r="B6" s="1" t="s">
        <v>2</v>
      </c>
      <c r="C6" s="3">
        <v>2588</v>
      </c>
      <c r="D6" s="7">
        <v>977.14</v>
      </c>
      <c r="E6" s="4">
        <v>41530</v>
      </c>
      <c r="F6" s="12">
        <f>D6*E$2+D6</f>
        <v>1182.3394000000001</v>
      </c>
      <c r="G6" s="14">
        <f>DATEDIF(I$2,E6,"d")</f>
        <v>95</v>
      </c>
      <c r="H6" s="5" t="str">
        <f>IF(G6&lt;30,"Revisar stock bajo","")</f>
        <v/>
      </c>
      <c r="I6" s="26">
        <f>IF(AND(A7&gt;300,G7&gt;90),"revisar stock alto",F6*5%)</f>
        <v>59.116970000000009</v>
      </c>
      <c r="J6" s="5" t="str">
        <f>IF(AND(G6&gt;30,G6&lt;100),"ideal","ver alertas")</f>
        <v>ideal</v>
      </c>
    </row>
    <row r="7" spans="1:10" x14ac:dyDescent="0.2">
      <c r="A7" s="1"/>
      <c r="B7" s="1" t="s">
        <v>3</v>
      </c>
      <c r="C7" s="3">
        <v>1258</v>
      </c>
      <c r="D7" s="7">
        <v>872.44</v>
      </c>
      <c r="E7" s="4">
        <v>41450</v>
      </c>
      <c r="F7" s="12">
        <f t="shared" ref="F7:F18" si="0">D7*E$2+D7</f>
        <v>1055.6523999999999</v>
      </c>
      <c r="G7" s="14">
        <f t="shared" ref="G7:G18" si="1">DATEDIF(I$2,E7,"d")</f>
        <v>15</v>
      </c>
      <c r="H7" s="5" t="str">
        <f t="shared" ref="H7:H18" si="2">IF(G7&lt;30,"Revisar stock bajo","")</f>
        <v>Revisar stock bajo</v>
      </c>
      <c r="I7" s="26">
        <f t="shared" ref="I7:I18" si="3">IF(AND(A8&gt;300,G8&gt;90),"revisar stock alto",F7*5%)</f>
        <v>52.782620000000001</v>
      </c>
      <c r="J7" s="5" t="str">
        <f t="shared" ref="J7:J18" si="4">IF(AND(G7&gt;30,G7&lt;100),"ideal","ver alertas")</f>
        <v>ver alertas</v>
      </c>
    </row>
    <row r="8" spans="1:10" x14ac:dyDescent="0.2">
      <c r="A8" s="1">
        <v>211</v>
      </c>
      <c r="B8" s="1" t="s">
        <v>11</v>
      </c>
      <c r="C8" s="3">
        <v>1464</v>
      </c>
      <c r="D8" s="7">
        <v>1356.43</v>
      </c>
      <c r="E8" s="4">
        <v>41560</v>
      </c>
      <c r="F8" s="12">
        <f t="shared" si="0"/>
        <v>1641.2803000000001</v>
      </c>
      <c r="G8" s="14">
        <f t="shared" si="1"/>
        <v>125</v>
      </c>
      <c r="H8" s="5" t="str">
        <f t="shared" si="2"/>
        <v/>
      </c>
      <c r="I8" s="26">
        <f t="shared" si="3"/>
        <v>82.064015000000012</v>
      </c>
      <c r="J8" s="5" t="str">
        <f t="shared" si="4"/>
        <v>ver alertas</v>
      </c>
    </row>
    <row r="9" spans="1:10" x14ac:dyDescent="0.2">
      <c r="A9" s="1">
        <v>587</v>
      </c>
      <c r="B9" s="1" t="s">
        <v>12</v>
      </c>
      <c r="C9" s="3">
        <v>1478</v>
      </c>
      <c r="D9" s="7">
        <v>1463.5714285714287</v>
      </c>
      <c r="E9" s="4">
        <v>41490</v>
      </c>
      <c r="F9" s="12">
        <f t="shared" si="0"/>
        <v>1770.9214285714288</v>
      </c>
      <c r="G9" s="14">
        <f t="shared" si="1"/>
        <v>55</v>
      </c>
      <c r="H9" s="5" t="str">
        <f t="shared" si="2"/>
        <v/>
      </c>
      <c r="I9" s="26">
        <f t="shared" si="3"/>
        <v>88.546071428571452</v>
      </c>
      <c r="J9" s="5" t="str">
        <f t="shared" si="4"/>
        <v>ideal</v>
      </c>
    </row>
    <row r="10" spans="1:10" x14ac:dyDescent="0.2">
      <c r="A10" s="1">
        <v>368</v>
      </c>
      <c r="B10" s="1" t="s">
        <v>13</v>
      </c>
      <c r="C10" s="3">
        <v>5556</v>
      </c>
      <c r="D10" s="7">
        <v>1506.4285714285716</v>
      </c>
      <c r="E10" s="4">
        <v>41442</v>
      </c>
      <c r="F10" s="12">
        <f t="shared" si="0"/>
        <v>1822.7785714285715</v>
      </c>
      <c r="G10" s="14">
        <f t="shared" si="1"/>
        <v>7</v>
      </c>
      <c r="H10" s="5" t="str">
        <f t="shared" si="2"/>
        <v>Revisar stock bajo</v>
      </c>
      <c r="I10" s="26">
        <f t="shared" si="3"/>
        <v>91.138928571428579</v>
      </c>
      <c r="J10" s="5" t="str">
        <f t="shared" si="4"/>
        <v>ver alertas</v>
      </c>
    </row>
    <row r="11" spans="1:10" x14ac:dyDescent="0.2">
      <c r="A11" s="1">
        <v>217</v>
      </c>
      <c r="B11" s="1" t="s">
        <v>17</v>
      </c>
      <c r="C11" s="3">
        <v>3654</v>
      </c>
      <c r="D11" s="8">
        <v>856.42857142857144</v>
      </c>
      <c r="E11" s="4">
        <v>41576</v>
      </c>
      <c r="F11" s="12">
        <f t="shared" si="0"/>
        <v>1036.2785714285715</v>
      </c>
      <c r="G11" s="14">
        <f t="shared" si="1"/>
        <v>141</v>
      </c>
      <c r="H11" s="5" t="str">
        <f t="shared" si="2"/>
        <v/>
      </c>
      <c r="I11" s="26">
        <f t="shared" si="3"/>
        <v>51.813928571428576</v>
      </c>
      <c r="J11" s="5" t="str">
        <f t="shared" si="4"/>
        <v>ver alertas</v>
      </c>
    </row>
    <row r="12" spans="1:10" x14ac:dyDescent="0.2">
      <c r="A12" s="1"/>
      <c r="B12" s="1" t="s">
        <v>16</v>
      </c>
      <c r="C12" s="3">
        <v>5647</v>
      </c>
      <c r="D12" s="8">
        <v>927.85714285714289</v>
      </c>
      <c r="E12" s="4">
        <v>41532</v>
      </c>
      <c r="F12" s="12">
        <f t="shared" si="0"/>
        <v>1122.7071428571428</v>
      </c>
      <c r="G12" s="14">
        <f t="shared" si="1"/>
        <v>97</v>
      </c>
      <c r="H12" s="5" t="str">
        <f t="shared" si="2"/>
        <v/>
      </c>
      <c r="I12" s="26">
        <f t="shared" si="3"/>
        <v>56.135357142857146</v>
      </c>
      <c r="J12" s="5" t="str">
        <f t="shared" si="4"/>
        <v>ideal</v>
      </c>
    </row>
    <row r="13" spans="1:10" x14ac:dyDescent="0.2">
      <c r="A13" s="1">
        <v>258</v>
      </c>
      <c r="B13" s="1" t="s">
        <v>18</v>
      </c>
      <c r="C13" s="3">
        <v>4516</v>
      </c>
      <c r="D13" s="8">
        <v>1035</v>
      </c>
      <c r="E13" s="4">
        <v>41456</v>
      </c>
      <c r="F13" s="12">
        <f t="shared" si="0"/>
        <v>1252.3499999999999</v>
      </c>
      <c r="G13" s="14">
        <f t="shared" si="1"/>
        <v>21</v>
      </c>
      <c r="H13" s="5" t="str">
        <f t="shared" si="2"/>
        <v>Revisar stock bajo</v>
      </c>
      <c r="I13" s="26">
        <f t="shared" si="3"/>
        <v>62.6175</v>
      </c>
      <c r="J13" s="5" t="str">
        <f t="shared" si="4"/>
        <v>ver alertas</v>
      </c>
    </row>
    <row r="14" spans="1:10" x14ac:dyDescent="0.2">
      <c r="A14" s="1">
        <v>159</v>
      </c>
      <c r="B14" s="1" t="s">
        <v>14</v>
      </c>
      <c r="C14" s="3">
        <v>2147</v>
      </c>
      <c r="D14" s="9">
        <v>1499.2857142857144</v>
      </c>
      <c r="E14" s="4">
        <v>41596</v>
      </c>
      <c r="F14" s="12">
        <f t="shared" si="0"/>
        <v>1814.1357142857146</v>
      </c>
      <c r="G14" s="14">
        <f t="shared" si="1"/>
        <v>161</v>
      </c>
      <c r="H14" s="5" t="str">
        <f t="shared" si="2"/>
        <v/>
      </c>
      <c r="I14" s="26" t="str">
        <f t="shared" si="3"/>
        <v>revisar stock alto</v>
      </c>
      <c r="J14" s="5" t="str">
        <f t="shared" si="4"/>
        <v>ver alertas</v>
      </c>
    </row>
    <row r="15" spans="1:10" x14ac:dyDescent="0.2">
      <c r="A15" s="1">
        <v>951</v>
      </c>
      <c r="B15" s="1" t="s">
        <v>15</v>
      </c>
      <c r="C15" s="3">
        <v>6589</v>
      </c>
      <c r="D15" s="9">
        <v>1749.2857142857144</v>
      </c>
      <c r="E15" s="4">
        <v>41532</v>
      </c>
      <c r="F15" s="12">
        <f t="shared" si="0"/>
        <v>2116.6357142857146</v>
      </c>
      <c r="G15" s="14">
        <f t="shared" si="1"/>
        <v>97</v>
      </c>
      <c r="H15" s="5" t="str">
        <f t="shared" si="2"/>
        <v/>
      </c>
      <c r="I15" s="26" t="str">
        <f t="shared" si="3"/>
        <v>revisar stock alto</v>
      </c>
      <c r="J15" s="5" t="str">
        <f t="shared" si="4"/>
        <v>ideal</v>
      </c>
    </row>
    <row r="16" spans="1:10" x14ac:dyDescent="0.2">
      <c r="A16" s="1">
        <v>367</v>
      </c>
      <c r="B16" s="1" t="s">
        <v>4</v>
      </c>
      <c r="C16" s="3">
        <v>2874</v>
      </c>
      <c r="D16" s="8">
        <v>1375.69498</v>
      </c>
      <c r="E16" s="4">
        <v>41548</v>
      </c>
      <c r="F16" s="12">
        <f t="shared" si="0"/>
        <v>1664.5909257999999</v>
      </c>
      <c r="G16" s="14">
        <f t="shared" si="1"/>
        <v>113</v>
      </c>
      <c r="H16" s="5" t="str">
        <f t="shared" si="2"/>
        <v/>
      </c>
      <c r="I16" s="26">
        <f t="shared" si="3"/>
        <v>83.229546290000002</v>
      </c>
      <c r="J16" s="5" t="str">
        <f t="shared" si="4"/>
        <v>ver alertas</v>
      </c>
    </row>
    <row r="17" spans="1:12" x14ac:dyDescent="0.2">
      <c r="A17" s="1">
        <v>789</v>
      </c>
      <c r="B17" s="1" t="s">
        <v>19</v>
      </c>
      <c r="C17" s="3">
        <v>1050</v>
      </c>
      <c r="D17" s="8">
        <v>1642.1428571428573</v>
      </c>
      <c r="E17" s="4">
        <v>41458</v>
      </c>
      <c r="F17" s="12">
        <f t="shared" si="0"/>
        <v>1986.9928571428572</v>
      </c>
      <c r="G17" s="14">
        <f t="shared" si="1"/>
        <v>23</v>
      </c>
      <c r="H17" s="5" t="str">
        <f t="shared" si="2"/>
        <v>Revisar stock bajo</v>
      </c>
      <c r="I17" s="26" t="str">
        <f t="shared" si="3"/>
        <v>revisar stock alto</v>
      </c>
      <c r="J17" s="5" t="str">
        <f t="shared" si="4"/>
        <v>ver alertas</v>
      </c>
    </row>
    <row r="18" spans="1:12" x14ac:dyDescent="0.2">
      <c r="A18" s="1">
        <v>654</v>
      </c>
      <c r="B18" s="1" t="s">
        <v>20</v>
      </c>
      <c r="C18" s="3">
        <v>5530</v>
      </c>
      <c r="D18" s="8">
        <v>1627.8571428571429</v>
      </c>
      <c r="E18" s="4">
        <v>41588</v>
      </c>
      <c r="F18" s="12">
        <f t="shared" si="0"/>
        <v>1969.7071428571428</v>
      </c>
      <c r="G18" s="14">
        <f t="shared" si="1"/>
        <v>153</v>
      </c>
      <c r="H18" s="5" t="str">
        <f t="shared" si="2"/>
        <v/>
      </c>
      <c r="I18" s="26">
        <f t="shared" si="3"/>
        <v>98.48535714285714</v>
      </c>
      <c r="J18" s="5" t="str">
        <f t="shared" si="4"/>
        <v>ver alertas</v>
      </c>
    </row>
    <row r="19" spans="1:12" x14ac:dyDescent="0.2">
      <c r="A19" s="1">
        <f>COUNTBLANK(A7:A18)</f>
        <v>2</v>
      </c>
      <c r="B19" s="17">
        <f>COUNTA(B7:B18)</f>
        <v>12</v>
      </c>
      <c r="C19" s="18" t="s">
        <v>9</v>
      </c>
      <c r="D19" s="18" t="s">
        <v>9</v>
      </c>
      <c r="E19" s="1"/>
      <c r="F19" s="12"/>
      <c r="G19" s="1"/>
      <c r="H19" s="1"/>
      <c r="I19" s="1"/>
      <c r="J19" s="1"/>
    </row>
    <row r="20" spans="1:12" x14ac:dyDescent="0.2">
      <c r="A20" s="21"/>
      <c r="B20" s="22"/>
    </row>
    <row r="21" spans="1:12" x14ac:dyDescent="0.2">
      <c r="K21" s="2"/>
    </row>
    <row r="22" spans="1:12" x14ac:dyDescent="0.2">
      <c r="B22" t="s">
        <v>25</v>
      </c>
      <c r="K22" s="2"/>
    </row>
    <row r="23" spans="1:12" x14ac:dyDescent="0.2">
      <c r="B23" t="s">
        <v>26</v>
      </c>
      <c r="K23" s="2"/>
    </row>
    <row r="24" spans="1:12" x14ac:dyDescent="0.2">
      <c r="B24" s="13" t="s">
        <v>37</v>
      </c>
      <c r="K24" s="2"/>
    </row>
    <row r="25" spans="1:12" x14ac:dyDescent="0.2">
      <c r="B25" t="s">
        <v>30</v>
      </c>
      <c r="K25" s="2"/>
    </row>
    <row r="26" spans="1:12" x14ac:dyDescent="0.2">
      <c r="B26" t="s">
        <v>35</v>
      </c>
      <c r="K26" s="2"/>
      <c r="L26" s="2"/>
    </row>
    <row r="27" spans="1:12" x14ac:dyDescent="0.2">
      <c r="B27" t="s">
        <v>36</v>
      </c>
      <c r="K27" s="2"/>
      <c r="L27" s="2"/>
    </row>
    <row r="28" spans="1:12" x14ac:dyDescent="0.2">
      <c r="B28" t="s">
        <v>41</v>
      </c>
      <c r="K28" s="2"/>
      <c r="L28" s="2"/>
    </row>
    <row r="29" spans="1:12" x14ac:dyDescent="0.2">
      <c r="B29" t="s">
        <v>39</v>
      </c>
      <c r="K29" s="2"/>
    </row>
    <row r="30" spans="1:12" x14ac:dyDescent="0.2">
      <c r="B30" t="s">
        <v>40</v>
      </c>
      <c r="K30" s="2"/>
    </row>
    <row r="31" spans="1:12" x14ac:dyDescent="0.2">
      <c r="B31" s="13" t="s">
        <v>23</v>
      </c>
      <c r="K31" s="2"/>
    </row>
    <row r="32" spans="1:12" x14ac:dyDescent="0.2">
      <c r="K32" s="2"/>
    </row>
    <row r="33" spans="2:11" x14ac:dyDescent="0.2">
      <c r="B33" s="10" t="s">
        <v>27</v>
      </c>
      <c r="C33" s="25">
        <f>MAX(C6:C18)</f>
        <v>6589</v>
      </c>
      <c r="K33" s="2"/>
    </row>
    <row r="34" spans="2:11" x14ac:dyDescent="0.2">
      <c r="B34" s="10" t="s">
        <v>28</v>
      </c>
      <c r="C34" s="25">
        <f>MIN(C6:C18)</f>
        <v>1050</v>
      </c>
      <c r="K34" s="2"/>
    </row>
    <row r="35" spans="2:11" x14ac:dyDescent="0.2">
      <c r="B35" s="10" t="s">
        <v>29</v>
      </c>
      <c r="C35" s="25">
        <f>AVERAGE(C6:C18)</f>
        <v>3411.6153846153848</v>
      </c>
    </row>
    <row r="36" spans="2:11" x14ac:dyDescent="0.2">
      <c r="B36" s="10" t="s">
        <v>31</v>
      </c>
      <c r="C36" s="6">
        <f>COUNTIF(C6:C18,"&gt;1000")</f>
        <v>13</v>
      </c>
    </row>
    <row r="37" spans="2:11" x14ac:dyDescent="0.2">
      <c r="B37" s="10" t="s">
        <v>32</v>
      </c>
      <c r="C37" s="6">
        <f>COUNTIF(G6:G18,"&lt;30")</f>
        <v>4</v>
      </c>
    </row>
  </sheetData>
  <sortState ref="B22:B29">
    <sortCondition ref="B22:B29"/>
  </sortState>
  <mergeCells count="9">
    <mergeCell ref="J4:J5"/>
    <mergeCell ref="H4:H5"/>
    <mergeCell ref="C4:C5"/>
    <mergeCell ref="I4:I5"/>
    <mergeCell ref="A4:A5"/>
    <mergeCell ref="B4:B5"/>
    <mergeCell ref="D4:D5"/>
    <mergeCell ref="E4:E5"/>
    <mergeCell ref="G4:G5"/>
  </mergeCells>
  <phoneticPr fontId="0" type="noConversion"/>
  <conditionalFormatting sqref="G6">
    <cfRule type="cellIs" dxfId="3" priority="3" operator="lessThan">
      <formula>50</formula>
    </cfRule>
  </conditionalFormatting>
  <conditionalFormatting sqref="G6:G18 B6:B18">
    <cfRule type="cellIs" dxfId="2" priority="2" operator="lessThan">
      <formula>50</formula>
    </cfRule>
    <cfRule type="cellIs" dxfId="1" priority="1" operator="equal">
      <formula>"anafe"</formula>
    </cfRule>
  </conditionalFormatting>
  <pageMargins left="0.75" right="0.75" top="1" bottom="1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7" sqref="B27"/>
    </sheetView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Family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Lali</dc:creator>
  <cp:lastModifiedBy>Laboratorios</cp:lastModifiedBy>
  <dcterms:created xsi:type="dcterms:W3CDTF">2010-07-04T15:10:59Z</dcterms:created>
  <dcterms:modified xsi:type="dcterms:W3CDTF">2017-10-30T12:14:59Z</dcterms:modified>
</cp:coreProperties>
</file>